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rozpocet_et_II" sheetId="1" r:id="rId1"/>
  </sheets>
  <definedNames/>
  <calcPr fullCalcOnLoad="1"/>
</workbook>
</file>

<file path=xl/sharedStrings.xml><?xml version="1.0" encoding="utf-8"?>
<sst xmlns="http://schemas.openxmlformats.org/spreadsheetml/2006/main" count="111" uniqueCount="61">
  <si>
    <t>DM Construction</t>
  </si>
  <si>
    <r>
      <t xml:space="preserve">David Mizera, 777154500, IČO 72909684, </t>
    </r>
    <r>
      <rPr>
        <b/>
        <sz val="8"/>
        <color indexed="12"/>
        <rFont val="Arial CE"/>
        <family val="2"/>
      </rPr>
      <t>david.mizera@gmail.com</t>
    </r>
    <r>
      <rPr>
        <b/>
        <sz val="8"/>
        <rFont val="Arial CE"/>
        <family val="2"/>
      </rPr>
      <t xml:space="preserve">, </t>
    </r>
    <r>
      <rPr>
        <b/>
        <sz val="8"/>
        <color indexed="12"/>
        <rFont val="Arial CE"/>
        <family val="2"/>
      </rPr>
      <t>www.mizici.com</t>
    </r>
  </si>
  <si>
    <t>Kód</t>
  </si>
  <si>
    <t>Popis položky</t>
  </si>
  <si>
    <t>Jedn.</t>
  </si>
  <si>
    <t>Celkové Množství</t>
  </si>
  <si>
    <t>Jedn. cena</t>
  </si>
  <si>
    <t>Cena v Kč</t>
  </si>
  <si>
    <t>Alta_02, stavební část</t>
  </si>
  <si>
    <t>Plocha</t>
  </si>
  <si>
    <r>
      <t>m</t>
    </r>
    <r>
      <rPr>
        <vertAlign val="superscript"/>
        <sz val="10"/>
        <rFont val="Arial"/>
        <family val="2"/>
      </rPr>
      <t>2</t>
    </r>
  </si>
  <si>
    <t>Přesah sítě</t>
  </si>
  <si>
    <t>m</t>
  </si>
  <si>
    <t>Hmotn.sítě</t>
  </si>
  <si>
    <t>kg</t>
  </si>
  <si>
    <t>003 Svislé a kompletační konstrukce</t>
  </si>
  <si>
    <t>Přesuny hmot</t>
  </si>
  <si>
    <t>A02</t>
  </si>
  <si>
    <t>Přesné tvarovky tl. 150 mm na lepidlo</t>
  </si>
  <si>
    <t>Přesné tvarovky tl. 125 mm na lepidlo</t>
  </si>
  <si>
    <t>Přesné tvarovky tl. 100 mm na lepidlo</t>
  </si>
  <si>
    <t>Přesné tvarovky tl. 75 mm na lepidlo</t>
  </si>
  <si>
    <t>Přesné tvarovky tl. 50 mm na lepidlo</t>
  </si>
  <si>
    <t>Kotvení zdiva/tvarovek</t>
  </si>
  <si>
    <t>004 Vodorovné konstrukce</t>
  </si>
  <si>
    <t>Nosník válcovaný ocelový, I120</t>
  </si>
  <si>
    <t>t</t>
  </si>
  <si>
    <t>Osazení nosník válcovaný ocelový max. I200 do dl. 2000 mm</t>
  </si>
  <si>
    <t>ks</t>
  </si>
  <si>
    <t>Betonová mazanina, vyrovnání podkladu betonem</t>
  </si>
  <si>
    <r>
      <t>m</t>
    </r>
    <r>
      <rPr>
        <vertAlign val="superscript"/>
        <sz val="10"/>
        <rFont val="Arial"/>
        <family val="2"/>
      </rPr>
      <t>3</t>
    </r>
  </si>
  <si>
    <t>A03</t>
  </si>
  <si>
    <t>Kari síť 150x150x6 mm</t>
  </si>
  <si>
    <t>Mirelon</t>
  </si>
  <si>
    <t>m²</t>
  </si>
  <si>
    <t>OSB desky, tl. 18mm</t>
  </si>
  <si>
    <t>OSB desky pokládka</t>
  </si>
  <si>
    <t>-</t>
  </si>
  <si>
    <t>006 Úpravy povrchů</t>
  </si>
  <si>
    <t>Penetrace podkladu stropu, perlinka, lepidlo</t>
  </si>
  <si>
    <t>Penetrace podkladu stěn, perlinka, lepidlo</t>
  </si>
  <si>
    <t>Štukování stropu aktivovaným štukem</t>
  </si>
  <si>
    <t>Štukování stěn aktivovaným štukem</t>
  </si>
  <si>
    <t>Vyrovnání podlah samonivelační stěrkou, tl. přibl. 5mm</t>
  </si>
  <si>
    <t>Obkladačské práce, obklad HZS</t>
  </si>
  <si>
    <t>Obkladačské práce, dlažba HZS</t>
  </si>
  <si>
    <t>Hydroizolace proti vodě hydroizolační stěrkou stěn a podlah</t>
  </si>
  <si>
    <t>Malování stěn a stropů</t>
  </si>
  <si>
    <t>009 Ostatní konstrukce a práce</t>
  </si>
  <si>
    <t>Demontáže, HZS</t>
  </si>
  <si>
    <t>h</t>
  </si>
  <si>
    <t>099 Přesun hmot HSV</t>
  </si>
  <si>
    <t>Odvoz suti, kontejner</t>
  </si>
  <si>
    <t>Nakládka a přesun hmot do 1km</t>
  </si>
  <si>
    <t>xx</t>
  </si>
  <si>
    <t>Přesun hmot za každý další km</t>
  </si>
  <si>
    <t>PŘIDRUŽENÁ STAVEBNÍ VÝROBA</t>
  </si>
  <si>
    <t>Materiál (pytle, mycí prostředky,..)</t>
  </si>
  <si>
    <t>kpl</t>
  </si>
  <si>
    <t>Celkem</t>
  </si>
  <si>
    <t>Kč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</si>
</sst>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0.00"/>
  </numFmts>
  <fonts count="8">
    <font>
      <sz val="10"/>
      <name val="Arial"/>
      <family val="2"/>
    </font>
    <font>
      <b/>
      <sz val="8"/>
      <name val="Arial CE"/>
      <family val="2"/>
    </font>
    <font>
      <b/>
      <sz val="8"/>
      <color indexed="12"/>
      <name val="Arial CE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vertical="center"/>
    </xf>
    <xf numFmtId="166" fontId="0" fillId="0" borderId="0" xfId="0" applyNumberFormat="1" applyAlignment="1">
      <alignment/>
    </xf>
    <xf numFmtId="164" fontId="0" fillId="0" borderId="0" xfId="0" applyAlignment="1">
      <alignment horizontal="center"/>
    </xf>
    <xf numFmtId="165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164" fontId="0" fillId="4" borderId="0" xfId="0" applyFont="1" applyFill="1" applyAlignment="1">
      <alignment horizontal="center"/>
    </xf>
    <xf numFmtId="165" fontId="0" fillId="5" borderId="1" xfId="0" applyNumberFormat="1" applyFont="1" applyFill="1" applyBorder="1" applyAlignment="1">
      <alignment horizontal="center" vertical="center"/>
    </xf>
    <xf numFmtId="165" fontId="0" fillId="5" borderId="1" xfId="0" applyNumberFormat="1" applyFont="1" applyFill="1" applyBorder="1" applyAlignment="1">
      <alignment vertical="center"/>
    </xf>
    <xf numFmtId="164" fontId="0" fillId="5" borderId="1" xfId="0" applyFont="1" applyFill="1" applyBorder="1" applyAlignment="1">
      <alignment horizontal="center" vertical="center"/>
    </xf>
    <xf numFmtId="164" fontId="0" fillId="6" borderId="1" xfId="0" applyFont="1" applyFill="1" applyBorder="1" applyAlignment="1">
      <alignment horizontal="center" vertical="center"/>
    </xf>
    <xf numFmtId="166" fontId="0" fillId="5" borderId="1" xfId="0" applyNumberFormat="1" applyFont="1" applyFill="1" applyBorder="1" applyAlignment="1">
      <alignment horizontal="center" vertical="center"/>
    </xf>
    <xf numFmtId="164" fontId="0" fillId="2" borderId="0" xfId="0" applyFill="1" applyAlignment="1">
      <alignment horizontal="center"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164" fontId="0" fillId="7" borderId="0" xfId="0" applyFill="1" applyAlignment="1">
      <alignment horizontal="center"/>
    </xf>
    <xf numFmtId="164" fontId="7" fillId="5" borderId="1" xfId="0" applyFont="1" applyFill="1" applyBorder="1" applyAlignment="1">
      <alignment horizontal="center"/>
    </xf>
    <xf numFmtId="166" fontId="7" fillId="5" borderId="1" xfId="0" applyNumberFormat="1" applyFont="1" applyFill="1" applyBorder="1" applyAlignment="1">
      <alignment horizontal="center"/>
    </xf>
    <xf numFmtId="164" fontId="7" fillId="0" borderId="0" xfId="0" applyFont="1" applyAlignment="1">
      <alignment horizontal="center"/>
    </xf>
    <xf numFmtId="167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0">
      <selection activeCell="F21" sqref="F21:F23"/>
    </sheetView>
  </sheetViews>
  <sheetFormatPr defaultColWidth="12.57421875" defaultRowHeight="12.75"/>
  <cols>
    <col min="1" max="1" width="4.57421875" style="1" customWidth="1"/>
    <col min="2" max="2" width="69.7109375" style="2" customWidth="1"/>
    <col min="3" max="3" width="5.00390625" style="0" customWidth="1"/>
    <col min="4" max="4" width="9.00390625" style="0" customWidth="1"/>
    <col min="5" max="5" width="11.00390625" style="0" customWidth="1"/>
    <col min="6" max="6" width="11.421875" style="3" customWidth="1"/>
    <col min="7" max="7" width="12.57421875" style="4" customWidth="1"/>
    <col min="8" max="16384" width="11.57421875" style="0" customWidth="1"/>
  </cols>
  <sheetData>
    <row r="1" spans="1:6" ht="12.75">
      <c r="A1" s="5"/>
      <c r="B1" s="5" t="s">
        <v>0</v>
      </c>
      <c r="C1" s="6"/>
      <c r="D1" s="6"/>
      <c r="E1" s="6"/>
      <c r="F1" s="7"/>
    </row>
    <row r="2" spans="1:6" ht="12.75">
      <c r="A2" s="5"/>
      <c r="B2" s="5" t="s">
        <v>1</v>
      </c>
      <c r="C2" s="6"/>
      <c r="D2" s="6"/>
      <c r="E2" s="6"/>
      <c r="F2" s="7"/>
    </row>
    <row r="3" spans="1:6" ht="21.75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7" t="s">
        <v>7</v>
      </c>
    </row>
    <row r="4" spans="1:7" ht="12.75">
      <c r="A4"/>
      <c r="B4"/>
      <c r="F4"/>
      <c r="G4"/>
    </row>
    <row r="5" spans="2:7" ht="29.25" customHeight="1">
      <c r="B5" s="8" t="s">
        <v>8</v>
      </c>
      <c r="E5" t="s">
        <v>9</v>
      </c>
      <c r="F5">
        <v>100</v>
      </c>
      <c r="G5" t="s">
        <v>10</v>
      </c>
    </row>
    <row r="6" spans="5:7" ht="12.75">
      <c r="E6" t="s">
        <v>11</v>
      </c>
      <c r="F6">
        <v>0.2</v>
      </c>
      <c r="G6" t="s">
        <v>12</v>
      </c>
    </row>
    <row r="7" spans="5:7" ht="12.75">
      <c r="E7" t="s">
        <v>13</v>
      </c>
      <c r="F7">
        <v>18.2</v>
      </c>
      <c r="G7" t="s">
        <v>14</v>
      </c>
    </row>
    <row r="8" spans="6:7" ht="12.75">
      <c r="F8"/>
      <c r="G8"/>
    </row>
    <row r="9" spans="2:7" ht="12.75">
      <c r="B9" s="9" t="s">
        <v>15</v>
      </c>
      <c r="F9"/>
      <c r="G9"/>
    </row>
    <row r="10" ht="12.75">
      <c r="G10" s="10" t="s">
        <v>16</v>
      </c>
    </row>
    <row r="11" spans="1:7" ht="12.75">
      <c r="A11" s="11" t="s">
        <v>17</v>
      </c>
      <c r="B11" s="12" t="s">
        <v>18</v>
      </c>
      <c r="C11" s="13" t="s">
        <v>10</v>
      </c>
      <c r="D11" s="14"/>
      <c r="E11" s="13">
        <v>810</v>
      </c>
      <c r="F11" s="15">
        <f>E11*D11</f>
        <v>0</v>
      </c>
      <c r="G11" s="16">
        <f>D11*0.15*0.5</f>
        <v>0</v>
      </c>
    </row>
    <row r="12" spans="1:7" ht="12.75">
      <c r="A12" s="11" t="s">
        <v>17</v>
      </c>
      <c r="B12" s="12" t="s">
        <v>19</v>
      </c>
      <c r="C12" s="13" t="s">
        <v>10</v>
      </c>
      <c r="D12" s="14"/>
      <c r="E12" s="13">
        <v>790</v>
      </c>
      <c r="F12" s="15">
        <f>E12*D12</f>
        <v>0</v>
      </c>
      <c r="G12" s="16">
        <f>D12*0.125*0.5</f>
        <v>0</v>
      </c>
    </row>
    <row r="13" spans="1:7" ht="12.75">
      <c r="A13" s="11" t="s">
        <v>17</v>
      </c>
      <c r="B13" s="12" t="s">
        <v>20</v>
      </c>
      <c r="C13" s="13" t="s">
        <v>10</v>
      </c>
      <c r="D13" s="14"/>
      <c r="E13" s="13">
        <v>720</v>
      </c>
      <c r="F13" s="15">
        <f>E13*D13</f>
        <v>0</v>
      </c>
      <c r="G13" s="16">
        <f>D13*0.125*0.5</f>
        <v>0</v>
      </c>
    </row>
    <row r="14" spans="1:7" ht="12.75">
      <c r="A14" s="11" t="s">
        <v>17</v>
      </c>
      <c r="B14" s="12" t="s">
        <v>21</v>
      </c>
      <c r="C14" s="13" t="s">
        <v>10</v>
      </c>
      <c r="D14" s="14"/>
      <c r="E14" s="13">
        <v>690</v>
      </c>
      <c r="F14" s="15">
        <f>E14*D14</f>
        <v>0</v>
      </c>
      <c r="G14" s="16">
        <f>D14*0.075*0.5</f>
        <v>0</v>
      </c>
    </row>
    <row r="15" spans="1:7" ht="12.75">
      <c r="A15" s="11" t="s">
        <v>17</v>
      </c>
      <c r="B15" s="12" t="s">
        <v>22</v>
      </c>
      <c r="C15" s="13" t="s">
        <v>10</v>
      </c>
      <c r="D15" s="14"/>
      <c r="E15" s="13">
        <v>560</v>
      </c>
      <c r="F15" s="15">
        <f>E15*D15</f>
        <v>0</v>
      </c>
      <c r="G15" s="16">
        <f>D15*0.05*0.5</f>
        <v>0</v>
      </c>
    </row>
    <row r="16" spans="1:6" ht="12.75">
      <c r="A16" s="11" t="s">
        <v>17</v>
      </c>
      <c r="B16" s="12" t="s">
        <v>23</v>
      </c>
      <c r="C16" s="13" t="s">
        <v>12</v>
      </c>
      <c r="D16" s="14"/>
      <c r="E16" s="13">
        <v>30</v>
      </c>
      <c r="F16" s="15">
        <f>E16*D16</f>
        <v>0</v>
      </c>
    </row>
    <row r="18" ht="12.75">
      <c r="B18" s="9" t="s">
        <v>24</v>
      </c>
    </row>
    <row r="19" spans="1:7" ht="12.75">
      <c r="A19" s="11" t="s">
        <v>17</v>
      </c>
      <c r="B19" s="12" t="s">
        <v>25</v>
      </c>
      <c r="C19" s="13" t="s">
        <v>26</v>
      </c>
      <c r="D19" s="13"/>
      <c r="E19" s="13">
        <v>29560</v>
      </c>
      <c r="F19" s="15">
        <f>E19*D19</f>
        <v>0</v>
      </c>
      <c r="G19" s="16">
        <f>D19</f>
        <v>0</v>
      </c>
    </row>
    <row r="20" spans="1:6" ht="12.75">
      <c r="A20" s="11" t="s">
        <v>17</v>
      </c>
      <c r="B20" s="12" t="s">
        <v>27</v>
      </c>
      <c r="C20" s="13" t="s">
        <v>28</v>
      </c>
      <c r="D20" s="13"/>
      <c r="E20" s="13">
        <v>130</v>
      </c>
      <c r="F20" s="15">
        <f>E20*D20</f>
        <v>0</v>
      </c>
    </row>
    <row r="21" spans="1:7" ht="12.75">
      <c r="A21" s="11" t="s">
        <v>17</v>
      </c>
      <c r="B21" s="12" t="s">
        <v>29</v>
      </c>
      <c r="C21" s="13" t="s">
        <v>30</v>
      </c>
      <c r="D21" s="14">
        <f>F5*0.07</f>
        <v>7.000000000000001</v>
      </c>
      <c r="E21" s="14">
        <f>3250*1.2</f>
        <v>3900</v>
      </c>
      <c r="F21" s="15">
        <f>E21*D21</f>
        <v>27300.000000000004</v>
      </c>
      <c r="G21" s="16">
        <f>D21*2.4</f>
        <v>16.8</v>
      </c>
    </row>
    <row r="22" spans="1:7" ht="12.75">
      <c r="A22" s="11" t="s">
        <v>31</v>
      </c>
      <c r="B22" s="12" t="s">
        <v>32</v>
      </c>
      <c r="C22" s="13" t="s">
        <v>26</v>
      </c>
      <c r="D22" s="14">
        <f>F5/((3-F6)*(2-F6))*F7/1000</f>
        <v>0.3611111111111111</v>
      </c>
      <c r="E22" s="14">
        <v>23200</v>
      </c>
      <c r="F22" s="15">
        <f>E22*D22</f>
        <v>8377.777777777777</v>
      </c>
      <c r="G22" s="16">
        <f>D22</f>
        <v>0.3611111111111111</v>
      </c>
    </row>
    <row r="23" spans="1:7" ht="12.75">
      <c r="A23" s="11" t="s">
        <v>17</v>
      </c>
      <c r="B23" s="12" t="s">
        <v>33</v>
      </c>
      <c r="C23" s="13" t="s">
        <v>34</v>
      </c>
      <c r="D23" s="14">
        <f>F5</f>
        <v>100</v>
      </c>
      <c r="E23" s="14">
        <f>22.4*1.2</f>
        <v>26.88</v>
      </c>
      <c r="F23" s="15">
        <f>E23*D23</f>
        <v>2688</v>
      </c>
      <c r="G23" s="16"/>
    </row>
    <row r="24" spans="1:7" ht="12.75">
      <c r="A24" s="11" t="s">
        <v>17</v>
      </c>
      <c r="B24" s="12" t="s">
        <v>35</v>
      </c>
      <c r="C24" s="13" t="s">
        <v>34</v>
      </c>
      <c r="D24" s="14">
        <f>F5</f>
        <v>100</v>
      </c>
      <c r="E24" s="14">
        <v>218</v>
      </c>
      <c r="F24" s="15">
        <f>E24*D24</f>
        <v>21800</v>
      </c>
      <c r="G24" s="16">
        <f>D24*690*0.018/1000</f>
        <v>1.2420000000000002</v>
      </c>
    </row>
    <row r="25" spans="1:7" ht="12.75">
      <c r="A25" s="11" t="s">
        <v>17</v>
      </c>
      <c r="B25" s="12" t="s">
        <v>36</v>
      </c>
      <c r="C25" s="13" t="s">
        <v>34</v>
      </c>
      <c r="D25" s="14">
        <f>F5</f>
        <v>100</v>
      </c>
      <c r="E25" s="14">
        <v>35</v>
      </c>
      <c r="F25" s="15">
        <f>E25*D25</f>
        <v>3500</v>
      </c>
      <c r="G25" s="16"/>
    </row>
    <row r="26" ht="12.75">
      <c r="B26" s="9" t="s">
        <v>37</v>
      </c>
    </row>
    <row r="27" ht="12.75">
      <c r="B27" s="9" t="s">
        <v>38</v>
      </c>
    </row>
    <row r="28" spans="1:6" ht="12.75">
      <c r="A28" s="11" t="s">
        <v>17</v>
      </c>
      <c r="B28" s="12" t="s">
        <v>39</v>
      </c>
      <c r="C28" s="13" t="s">
        <v>34</v>
      </c>
      <c r="D28" s="13">
        <v>10</v>
      </c>
      <c r="E28" s="13">
        <f>95+67</f>
        <v>162</v>
      </c>
      <c r="F28" s="15">
        <f>E28*D28</f>
        <v>1620</v>
      </c>
    </row>
    <row r="29" spans="1:6" ht="12.75">
      <c r="A29" s="11" t="s">
        <v>17</v>
      </c>
      <c r="B29" s="12" t="s">
        <v>40</v>
      </c>
      <c r="C29" s="13" t="s">
        <v>34</v>
      </c>
      <c r="D29" s="13"/>
      <c r="E29" s="13">
        <f>85+67</f>
        <v>152</v>
      </c>
      <c r="F29" s="15">
        <f>E29*D29</f>
        <v>0</v>
      </c>
    </row>
    <row r="30" spans="1:6" ht="12.75">
      <c r="A30" s="11" t="s">
        <v>17</v>
      </c>
      <c r="B30" s="12" t="s">
        <v>41</v>
      </c>
      <c r="C30" s="13" t="s">
        <v>34</v>
      </c>
      <c r="D30" s="13">
        <v>10</v>
      </c>
      <c r="E30" s="13">
        <f>75+43</f>
        <v>118</v>
      </c>
      <c r="F30" s="15">
        <f>E30*D30</f>
        <v>1180</v>
      </c>
    </row>
    <row r="31" spans="1:6" ht="12.75">
      <c r="A31" s="11" t="s">
        <v>17</v>
      </c>
      <c r="B31" s="12" t="s">
        <v>42</v>
      </c>
      <c r="C31" s="13" t="s">
        <v>34</v>
      </c>
      <c r="D31" s="13"/>
      <c r="E31" s="13">
        <f>65+43</f>
        <v>108</v>
      </c>
      <c r="F31" s="15">
        <f>E31*D31</f>
        <v>0</v>
      </c>
    </row>
    <row r="32" spans="1:6" ht="12.75">
      <c r="A32" s="11" t="s">
        <v>17</v>
      </c>
      <c r="B32" s="12" t="s">
        <v>43</v>
      </c>
      <c r="C32" s="13" t="s">
        <v>34</v>
      </c>
      <c r="D32" s="13"/>
      <c r="E32" s="13">
        <v>260</v>
      </c>
      <c r="F32" s="15">
        <f>E32*D32</f>
        <v>0</v>
      </c>
    </row>
    <row r="33" spans="1:6" ht="12.75">
      <c r="A33" s="11" t="s">
        <v>17</v>
      </c>
      <c r="B33" s="12" t="s">
        <v>44</v>
      </c>
      <c r="C33" s="13" t="s">
        <v>34</v>
      </c>
      <c r="D33" s="13"/>
      <c r="E33" s="13">
        <v>310</v>
      </c>
      <c r="F33" s="15">
        <f>E33*D33</f>
        <v>0</v>
      </c>
    </row>
    <row r="34" spans="1:6" ht="12.75">
      <c r="A34" s="11" t="s">
        <v>17</v>
      </c>
      <c r="B34" s="12" t="s">
        <v>45</v>
      </c>
      <c r="C34" s="13" t="s">
        <v>34</v>
      </c>
      <c r="D34" s="13"/>
      <c r="E34" s="13">
        <v>320</v>
      </c>
      <c r="F34" s="15">
        <f>E34*D34</f>
        <v>0</v>
      </c>
    </row>
    <row r="35" spans="1:6" ht="12.75">
      <c r="A35" s="11" t="s">
        <v>17</v>
      </c>
      <c r="B35" s="12" t="s">
        <v>46</v>
      </c>
      <c r="C35" s="13" t="s">
        <v>34</v>
      </c>
      <c r="D35" s="13"/>
      <c r="E35" s="13">
        <f>140</f>
        <v>140</v>
      </c>
      <c r="F35" s="15">
        <f>E35*D35</f>
        <v>0</v>
      </c>
    </row>
    <row r="36" spans="1:6" ht="12.75">
      <c r="A36" s="11" t="s">
        <v>17</v>
      </c>
      <c r="B36" s="12" t="s">
        <v>47</v>
      </c>
      <c r="C36" s="13" t="s">
        <v>34</v>
      </c>
      <c r="D36" s="13">
        <v>300</v>
      </c>
      <c r="E36" s="13">
        <v>30</v>
      </c>
      <c r="F36" s="15">
        <f>E36*D36</f>
        <v>9000</v>
      </c>
    </row>
    <row r="37" spans="2:6" ht="12.75">
      <c r="B37" s="2" t="s">
        <v>37</v>
      </c>
      <c r="E37" s="17"/>
      <c r="F37" s="18"/>
    </row>
    <row r="38" ht="12.75">
      <c r="B38" s="9" t="s">
        <v>48</v>
      </c>
    </row>
    <row r="39" spans="1:6" ht="12.75">
      <c r="A39" s="11" t="s">
        <v>17</v>
      </c>
      <c r="B39" s="12" t="s">
        <v>49</v>
      </c>
      <c r="C39" s="13" t="s">
        <v>50</v>
      </c>
      <c r="D39" s="13">
        <v>25</v>
      </c>
      <c r="E39" s="13">
        <v>130</v>
      </c>
      <c r="F39" s="15">
        <f>E39*D39</f>
        <v>3250</v>
      </c>
    </row>
    <row r="40" spans="1:6" ht="12.75">
      <c r="A40" s="11"/>
      <c r="B40" s="12"/>
      <c r="C40" s="13"/>
      <c r="D40" s="13">
        <v>0</v>
      </c>
      <c r="E40" s="13"/>
      <c r="F40" s="15">
        <f>E40*D40</f>
        <v>0</v>
      </c>
    </row>
    <row r="42" ht="12.75">
      <c r="B42" s="9" t="s">
        <v>51</v>
      </c>
    </row>
    <row r="43" spans="1:6" ht="12.75">
      <c r="A43" s="11" t="s">
        <v>17</v>
      </c>
      <c r="B43" s="12" t="s">
        <v>52</v>
      </c>
      <c r="C43" s="13" t="s">
        <v>26</v>
      </c>
      <c r="D43" s="13">
        <f>F5*0.07/3*2.4+2*5*0.08*2.4+0.5*0.15*(2.5+4)*2.4</f>
        <v>8.690000000000001</v>
      </c>
      <c r="E43" s="13">
        <v>790</v>
      </c>
      <c r="F43" s="15">
        <f>E43*D43</f>
        <v>6865.100000000001</v>
      </c>
    </row>
    <row r="44" spans="1:6" ht="12.75">
      <c r="A44" s="11" t="s">
        <v>17</v>
      </c>
      <c r="B44" s="12" t="s">
        <v>53</v>
      </c>
      <c r="C44" s="13" t="s">
        <v>26</v>
      </c>
      <c r="D44" s="13">
        <f>G49</f>
        <v>18.403111111111112</v>
      </c>
      <c r="E44" s="13" t="s">
        <v>54</v>
      </c>
      <c r="F44" s="15">
        <f>E44*D44</f>
        <v>0</v>
      </c>
    </row>
    <row r="45" spans="1:6" ht="12.75">
      <c r="A45" s="11" t="s">
        <v>17</v>
      </c>
      <c r="B45" s="12" t="s">
        <v>55</v>
      </c>
      <c r="C45" s="13" t="s">
        <v>26</v>
      </c>
      <c r="D45" s="13">
        <f>G49*7</f>
        <v>128.82177777777778</v>
      </c>
      <c r="E45" s="13" t="s">
        <v>54</v>
      </c>
      <c r="F45" s="15">
        <f>E45*D45</f>
        <v>0</v>
      </c>
    </row>
    <row r="46" spans="5:6" ht="12.75">
      <c r="E46" s="17"/>
      <c r="F46" s="18"/>
    </row>
    <row r="47" spans="2:6" ht="12.75">
      <c r="B47" s="9" t="s">
        <v>56</v>
      </c>
      <c r="E47" s="17"/>
      <c r="F47" s="18"/>
    </row>
    <row r="48" spans="1:6" ht="12.75">
      <c r="A48" s="11" t="s">
        <v>17</v>
      </c>
      <c r="B48" s="12" t="s">
        <v>57</v>
      </c>
      <c r="C48" s="13" t="s">
        <v>58</v>
      </c>
      <c r="D48" s="13">
        <v>1</v>
      </c>
      <c r="E48" s="13">
        <v>1500</v>
      </c>
      <c r="F48" s="15">
        <f>E48*D48</f>
        <v>1500</v>
      </c>
    </row>
    <row r="49" spans="5:8" ht="12.75">
      <c r="E49" s="17"/>
      <c r="F49" s="18"/>
      <c r="G49" s="19">
        <f>SUM(G11:G48)</f>
        <v>18.403111111111112</v>
      </c>
      <c r="H49" t="s">
        <v>26</v>
      </c>
    </row>
    <row r="50" spans="5:6" ht="12.75">
      <c r="E50" s="17"/>
      <c r="F50" s="18"/>
    </row>
    <row r="52" spans="4:7" ht="12.75">
      <c r="D52" s="11" t="s">
        <v>17</v>
      </c>
      <c r="E52" s="20" t="s">
        <v>59</v>
      </c>
      <c r="F52" s="21">
        <f>SUM(F5:F51)</f>
        <v>87199.27777777778</v>
      </c>
      <c r="G52" s="22" t="s">
        <v>60</v>
      </c>
    </row>
    <row r="53" spans="2:3" ht="12.75">
      <c r="B53"/>
      <c r="C53" s="4"/>
    </row>
    <row r="54" spans="2:3" ht="12.75">
      <c r="B54"/>
      <c r="C54" s="4"/>
    </row>
    <row r="55" spans="2:3" ht="12.75">
      <c r="B55" s="3"/>
      <c r="C55" s="4"/>
    </row>
    <row r="56" spans="2:3" ht="12.75">
      <c r="B56" s="3"/>
      <c r="C56" s="23"/>
    </row>
    <row r="57" spans="2:3" ht="12.75">
      <c r="B57" s="3"/>
      <c r="C57" s="23"/>
    </row>
    <row r="58" spans="2:3" ht="12.75">
      <c r="B58" s="3"/>
      <c r="C58" s="23"/>
    </row>
    <row r="59" spans="2:3" ht="12.75">
      <c r="B59" s="3"/>
      <c r="C59" s="23"/>
    </row>
    <row r="60" spans="2:3" ht="12.75">
      <c r="B60" s="3"/>
      <c r="C60" s="23"/>
    </row>
  </sheetData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mizera</dc:creator>
  <cp:keywords/>
  <dc:description/>
  <cp:lastModifiedBy>david mizera</cp:lastModifiedBy>
  <dcterms:created xsi:type="dcterms:W3CDTF">2009-09-03T06:29:28Z</dcterms:created>
  <dcterms:modified xsi:type="dcterms:W3CDTF">2010-01-27T18:21:12Z</dcterms:modified>
  <cp:category/>
  <cp:version/>
  <cp:contentType/>
  <cp:contentStatus/>
  <cp:revision>38</cp:revision>
</cp:coreProperties>
</file>